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nce\lca\advanced_science-math_outreach\habitability_of_planet\"/>
    </mc:Choice>
  </mc:AlternateContent>
  <xr:revisionPtr revIDLastSave="0" documentId="13_ncr:1_{F06A29A4-AB2B-436E-8668-1CE7C17A592F}" xr6:coauthVersionLast="45" xr6:coauthVersionMax="45" xr10:uidLastSave="{00000000-0000-0000-0000-000000000000}"/>
  <bookViews>
    <workbookView xWindow="1170" yWindow="690" windowWidth="16185" windowHeight="10830" xr2:uid="{089C8C10-4DBB-42AF-827F-BFC1532E4F1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4" i="1"/>
  <c r="B37" i="1" l="1"/>
  <c r="C37" i="1"/>
  <c r="B36" i="1"/>
  <c r="C36" i="1"/>
  <c r="B35" i="1"/>
  <c r="C35" i="1"/>
  <c r="B34" i="1"/>
  <c r="C34" i="1"/>
  <c r="C33" i="1"/>
  <c r="B33" i="1"/>
  <c r="B5" i="1"/>
  <c r="B6" i="1"/>
  <c r="B8" i="1"/>
  <c r="B11" i="1"/>
  <c r="B21" i="1"/>
  <c r="B29" i="1"/>
  <c r="B27" i="1"/>
  <c r="B22" i="1"/>
  <c r="B23" i="1" s="1"/>
</calcChain>
</file>

<file path=xl/sharedStrings.xml><?xml version="1.0" encoding="utf-8"?>
<sst xmlns="http://schemas.openxmlformats.org/spreadsheetml/2006/main" count="67" uniqueCount="52">
  <si>
    <t>Operative temperature and its relation to radiative load</t>
  </si>
  <si>
    <t>K</t>
  </si>
  <si>
    <r>
      <t>T</t>
    </r>
    <r>
      <rPr>
        <vertAlign val="subscript"/>
        <sz val="11"/>
        <color theme="1"/>
        <rFont val="Calibri"/>
        <family val="2"/>
        <scheme val="minor"/>
      </rPr>
      <t>a</t>
    </r>
  </si>
  <si>
    <r>
      <t>W m</t>
    </r>
    <r>
      <rPr>
        <vertAlign val="superscript"/>
        <sz val="11"/>
        <color theme="1"/>
        <rFont val="Calibri"/>
        <family val="2"/>
        <scheme val="minor"/>
      </rPr>
      <t>-2</t>
    </r>
  </si>
  <si>
    <r>
      <t>C</t>
    </r>
    <r>
      <rPr>
        <vertAlign val="subscript"/>
        <sz val="11"/>
        <color theme="1"/>
        <rFont val="Calibri"/>
        <family val="2"/>
      </rPr>
      <t>p</t>
    </r>
  </si>
  <si>
    <r>
      <t>J mol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K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</si>
  <si>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εσT</t>
    </r>
    <r>
      <rPr>
        <vertAlign val="subscript"/>
        <sz val="11"/>
        <color theme="1"/>
        <rFont val="Calibri"/>
        <family val="2"/>
      </rPr>
      <t>a</t>
    </r>
    <r>
      <rPr>
        <vertAlign val="superscript"/>
        <sz val="11"/>
        <color theme="1"/>
        <rFont val="Calibri"/>
        <family val="2"/>
      </rPr>
      <t>4</t>
    </r>
  </si>
  <si>
    <r>
      <t>W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K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</si>
  <si>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gr=4εσT</t>
    </r>
    <r>
      <rPr>
        <vertAlign val="subscript"/>
        <sz val="11"/>
        <color theme="1"/>
        <rFont val="Calibri"/>
        <family val="2"/>
      </rPr>
      <t>a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/C</t>
    </r>
    <r>
      <rPr>
        <vertAlign val="subscript"/>
        <sz val="11"/>
        <color theme="1"/>
        <rFont val="Calibri"/>
        <family val="2"/>
      </rPr>
      <t>P</t>
    </r>
  </si>
  <si>
    <r>
      <t>mol m</t>
    </r>
    <r>
      <rPr>
        <vertAlign val="superscript"/>
        <sz val="11"/>
        <color theme="1"/>
        <rFont val="Calibri"/>
        <family val="2"/>
        <scheme val="minor"/>
      </rPr>
      <t>-2</t>
    </r>
  </si>
  <si>
    <t>u</t>
  </si>
  <si>
    <r>
      <t>m s</t>
    </r>
    <r>
      <rPr>
        <vertAlign val="superscript"/>
        <sz val="11"/>
        <color theme="1"/>
        <rFont val="Calibri"/>
        <family val="2"/>
        <scheme val="minor"/>
      </rPr>
      <t>-1</t>
    </r>
  </si>
  <si>
    <t>d</t>
  </si>
  <si>
    <t>m</t>
  </si>
  <si>
    <r>
      <t>g</t>
    </r>
    <r>
      <rPr>
        <vertAlign val="subscript"/>
        <sz val="11"/>
        <color theme="1"/>
        <rFont val="Calibri"/>
        <family val="2"/>
      </rPr>
      <t>Ha</t>
    </r>
  </si>
  <si>
    <r>
      <t>R</t>
    </r>
    <r>
      <rPr>
        <vertAlign val="subscript"/>
        <sz val="11"/>
        <color theme="1"/>
        <rFont val="Calibri"/>
        <family val="2"/>
      </rPr>
      <t>abs</t>
    </r>
    <r>
      <rPr>
        <sz val="11"/>
        <color theme="1"/>
        <rFont val="Calibri"/>
        <family val="2"/>
      </rPr>
      <t xml:space="preserve"> - εσT</t>
    </r>
    <r>
      <rPr>
        <vertAlign val="subscript"/>
        <sz val="11"/>
        <color theme="1"/>
        <rFont val="Calibri"/>
        <family val="2"/>
      </rPr>
      <t>a</t>
    </r>
    <r>
      <rPr>
        <vertAlign val="superscript"/>
        <sz val="11"/>
        <color theme="1"/>
        <rFont val="Calibri"/>
        <family val="2"/>
      </rPr>
      <t>4</t>
    </r>
  </si>
  <si>
    <r>
      <t>C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>(g</t>
    </r>
    <r>
      <rPr>
        <vertAlign val="subscript"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>+g</t>
    </r>
    <r>
      <rPr>
        <vertAlign val="subscript"/>
        <sz val="11"/>
        <color theme="1"/>
        <rFont val="Calibri"/>
        <family val="2"/>
      </rPr>
      <t>Ha</t>
    </r>
    <r>
      <rPr>
        <sz val="11"/>
        <color theme="1"/>
        <rFont val="Calibri"/>
        <family val="2"/>
      </rPr>
      <t>)</t>
    </r>
  </si>
  <si>
    <t>+T</t>
  </si>
  <si>
    <r>
      <t>T</t>
    </r>
    <r>
      <rPr>
        <vertAlign val="subscript"/>
        <sz val="11"/>
        <color theme="1"/>
        <rFont val="Calibri"/>
        <family val="2"/>
        <scheme val="minor"/>
      </rPr>
      <t>e</t>
    </r>
  </si>
  <si>
    <r>
      <t>T</t>
    </r>
    <r>
      <rPr>
        <vertAlign val="subscript"/>
        <sz val="11"/>
        <color theme="1"/>
        <rFont val="Calibri"/>
        <family val="2"/>
      </rPr>
      <t>e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</si>
  <si>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</si>
  <si>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Reverse: specify tolerable T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and calculate tolerable radiation load</t>
    </r>
  </si>
  <si>
    <r>
      <t>Tolerable T</t>
    </r>
    <r>
      <rPr>
        <vertAlign val="subscript"/>
        <sz val="11"/>
        <color theme="1"/>
        <rFont val="Calibri"/>
        <family val="2"/>
        <scheme val="minor"/>
      </rPr>
      <t>e</t>
    </r>
  </si>
  <si>
    <r>
      <t>Calculate T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given ambient conditions</t>
    </r>
  </si>
  <si>
    <r>
      <t>For g</t>
    </r>
    <r>
      <rPr>
        <vertAlign val="subscript"/>
        <sz val="11"/>
        <color theme="1"/>
        <rFont val="Calibri"/>
        <family val="2"/>
        <scheme val="minor"/>
      </rPr>
      <t>Hc</t>
    </r>
    <r>
      <rPr>
        <sz val="11"/>
        <color theme="1"/>
        <rFont val="Calibri"/>
        <family val="2"/>
        <scheme val="minor"/>
      </rPr>
      <t xml:space="preserve">  in range 0.1-0.3 mol m</t>
    </r>
    <r>
      <rPr>
        <vertAlign val="superscript"/>
        <sz val="11"/>
        <color theme="1"/>
        <rFont val="Calibri"/>
        <family val="2"/>
        <scheme val="minor"/>
      </rPr>
      <t>-2</t>
    </r>
  </si>
  <si>
    <r>
      <t>Another T</t>
    </r>
    <r>
      <rPr>
        <vertAlign val="subscript"/>
        <sz val="11"/>
        <color theme="1"/>
        <rFont val="Calibri"/>
        <family val="2"/>
        <scheme val="minor"/>
      </rPr>
      <t>e</t>
    </r>
  </si>
  <si>
    <r>
      <t>For g</t>
    </r>
    <r>
      <rPr>
        <vertAlign val="subscript"/>
        <sz val="11"/>
        <color theme="1"/>
        <rFont val="Calibri"/>
        <family val="2"/>
        <scheme val="minor"/>
      </rPr>
      <t>Hc</t>
    </r>
    <r>
      <rPr>
        <sz val="11"/>
        <color theme="1"/>
        <rFont val="Calibri"/>
        <family val="2"/>
        <scheme val="minor"/>
      </rPr>
      <t xml:space="preserve">  in range 0.0-0.5 mol m</t>
    </r>
    <r>
      <rPr>
        <vertAlign val="superscript"/>
        <sz val="11"/>
        <color theme="1"/>
        <rFont val="Calibri"/>
        <family val="2"/>
        <scheme val="minor"/>
      </rPr>
      <t>-2</t>
    </r>
  </si>
  <si>
    <t xml:space="preserve"> </t>
  </si>
  <si>
    <r>
      <t>So, tolerable T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barely affects tolerable R</t>
    </r>
    <r>
      <rPr>
        <vertAlign val="subscript"/>
        <sz val="11"/>
        <color theme="1"/>
        <rFont val="Calibri"/>
        <family val="2"/>
        <scheme val="minor"/>
      </rPr>
      <t>abs</t>
    </r>
  </si>
  <si>
    <t>Sounds high but it isn't; we can prevent heat transfer and we can sweat</t>
  </si>
  <si>
    <t>From Eq. (12-19), p. 199, Campbell &amp; Norman, An Intro. to Envir'l Biophysics, 2nd Ed.</t>
  </si>
  <si>
    <t>Aerodyn. (b-l) conductance. Defined in Table on p. 109</t>
  </si>
  <si>
    <r>
      <t>At M = 100 W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; vasodilated; sweat rate 1 kg/h, I assume</t>
    </r>
  </si>
  <si>
    <t>Like a cold, sweaty shirt on a hot day!</t>
  </si>
  <si>
    <r>
      <t>R</t>
    </r>
    <r>
      <rPr>
        <vertAlign val="subscript"/>
        <sz val="11"/>
        <color theme="1"/>
        <rFont val="Calibri"/>
        <family val="2"/>
        <scheme val="minor"/>
      </rPr>
      <t>abs</t>
    </r>
    <r>
      <rPr>
        <sz val="11"/>
        <color theme="1"/>
        <rFont val="Calibri"/>
        <family val="2"/>
        <scheme val="minor"/>
      </rPr>
      <t xml:space="preserve"> has a big effect on T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with all else constant</t>
    </r>
  </si>
  <si>
    <r>
      <t>R</t>
    </r>
    <r>
      <rPr>
        <vertAlign val="subscript"/>
        <sz val="11"/>
        <color theme="1"/>
        <rFont val="Calibri"/>
        <family val="2"/>
        <scheme val="minor"/>
      </rPr>
      <t>abs</t>
    </r>
    <r>
      <rPr>
        <sz val="11"/>
        <color theme="1"/>
        <rFont val="Calibri"/>
        <family val="2"/>
        <scheme val="minor"/>
      </rPr>
      <t xml:space="preserve">  </t>
    </r>
  </si>
  <si>
    <t>All these are tolerable to a vasodilated, sweating human</t>
  </si>
  <si>
    <r>
      <t>But at M = 200 W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, tolerable T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is below 55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Cwhen g</t>
    </r>
    <r>
      <rPr>
        <vertAlign val="subscript"/>
        <sz val="11"/>
        <color theme="1"/>
        <rFont val="Calibri"/>
        <family val="2"/>
        <scheme val="minor"/>
      </rPr>
      <t>Hc</t>
    </r>
    <r>
      <rPr>
        <sz val="11"/>
        <color theme="1"/>
        <rFont val="Calibri"/>
        <family val="2"/>
        <scheme val="minor"/>
      </rPr>
      <t xml:space="preserve"> is &lt;0.1 mol m</t>
    </r>
    <r>
      <rPr>
        <vertAlign val="superscript"/>
        <sz val="11"/>
        <color theme="1"/>
        <rFont val="Calibri"/>
        <family val="2"/>
        <scheme val="minor"/>
      </rPr>
      <t>-2</t>
    </r>
  </si>
  <si>
    <r>
      <t>Note: e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1 kPa (arid)</t>
    </r>
  </si>
  <si>
    <r>
      <t>T</t>
    </r>
    <r>
      <rPr>
        <vertAlign val="subscript"/>
        <sz val="11"/>
        <color theme="1"/>
        <rFont val="Calibri"/>
        <family val="2"/>
      </rPr>
      <t>ground</t>
    </r>
  </si>
  <si>
    <r>
      <t>T</t>
    </r>
    <r>
      <rPr>
        <vertAlign val="subscript"/>
        <sz val="11"/>
        <color theme="1"/>
        <rFont val="Calibri"/>
        <family val="2"/>
      </rPr>
      <t>sky</t>
    </r>
    <r>
      <rPr>
        <sz val="11"/>
        <color theme="1"/>
        <rFont val="Calibri"/>
        <family val="2"/>
      </rPr>
      <t xml:space="preserve"> deficit</t>
    </r>
  </si>
  <si>
    <r>
      <t>R</t>
    </r>
    <r>
      <rPr>
        <vertAlign val="subscript"/>
        <sz val="11"/>
        <color theme="1"/>
        <rFont val="Calibri"/>
        <family val="2"/>
      </rPr>
      <t>abs,TIR</t>
    </r>
  </si>
  <si>
    <t>Half from ground, half from sky</t>
  </si>
  <si>
    <r>
      <t>I</t>
    </r>
    <r>
      <rPr>
        <vertAlign val="subscript"/>
        <sz val="11"/>
        <color theme="1"/>
        <rFont val="Calibri"/>
        <family val="2"/>
      </rPr>
      <t>sun</t>
    </r>
    <r>
      <rPr>
        <sz val="11"/>
        <color theme="1"/>
        <rFont val="Calibri"/>
        <family val="2"/>
      </rPr>
      <t>, direct</t>
    </r>
  </si>
  <si>
    <t>Flux density in direction of propag.</t>
  </si>
  <si>
    <t>Solar elev.</t>
  </si>
  <si>
    <t>Degrees</t>
  </si>
  <si>
    <t>Solar rad. intercep.</t>
  </si>
  <si>
    <t>Absorp. frac., solar rad.</t>
  </si>
  <si>
    <t>On half the body</t>
  </si>
  <si>
    <r>
      <t>R</t>
    </r>
    <r>
      <rPr>
        <vertAlign val="subscript"/>
        <sz val="11"/>
        <color theme="1"/>
        <rFont val="Calibri"/>
        <family val="2"/>
      </rPr>
      <t>abs</t>
    </r>
    <r>
      <rPr>
        <sz val="11"/>
        <color theme="1"/>
        <rFont val="Calibri"/>
        <family val="2"/>
      </rPr>
      <t>, TIR + shortwave</t>
    </r>
  </si>
  <si>
    <r>
      <t>R</t>
    </r>
    <r>
      <rPr>
        <vertAlign val="subscript"/>
        <sz val="11"/>
        <color theme="1"/>
        <rFont val="Calibri"/>
        <family val="2"/>
        <scheme val="minor"/>
      </rPr>
      <t>abs,</t>
    </r>
    <r>
      <rPr>
        <sz val="11"/>
        <color theme="1"/>
        <rFont val="Calibri"/>
        <family val="2"/>
        <scheme val="minor"/>
      </rPr>
      <t xml:space="preserve"> tolerated at specified T</t>
    </r>
    <r>
      <rPr>
        <vertAlign val="subscript"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</si>
</sst>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quotePrefix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536B-9553-4863-858A-7EAAAB26F368}">
  <dimension ref="A1:E38"/>
  <sheetViews>
    <sheetView tabSelected="1" topLeftCell="A22" workbookViewId="0">
      <selection activeCell="E34" sqref="E34"/>
    </sheetView>
  </sheetViews>
  <sheetFormatPr defaultRowHeight="15" x14ac:dyDescent="0.25"/>
  <cols>
    <col min="1" max="1" width="27.85546875" customWidth="1"/>
    <col min="3" max="3" width="13.5703125" customWidth="1"/>
    <col min="4" max="4" width="29.85546875" customWidth="1"/>
  </cols>
  <sheetData>
    <row r="1" spans="1:4" x14ac:dyDescent="0.25">
      <c r="A1" t="s">
        <v>0</v>
      </c>
    </row>
    <row r="3" spans="1:4" ht="18" x14ac:dyDescent="0.35">
      <c r="A3" t="s">
        <v>23</v>
      </c>
      <c r="D3" t="s">
        <v>38</v>
      </c>
    </row>
    <row r="4" spans="1:4" ht="18.75" x14ac:dyDescent="0.35">
      <c r="A4" t="s">
        <v>2</v>
      </c>
      <c r="B4">
        <v>38</v>
      </c>
      <c r="C4" t="s">
        <v>20</v>
      </c>
    </row>
    <row r="5" spans="1:4" x14ac:dyDescent="0.25">
      <c r="B5">
        <f>B4+273.2</f>
        <v>311.2</v>
      </c>
      <c r="C5" t="s">
        <v>1</v>
      </c>
    </row>
    <row r="6" spans="1:4" ht="18.75" x14ac:dyDescent="0.35">
      <c r="A6" s="1" t="s">
        <v>6</v>
      </c>
      <c r="B6" s="3">
        <f>0.96*0.0000000567*B5^4</f>
        <v>510.51986439033305</v>
      </c>
      <c r="C6" t="s">
        <v>3</v>
      </c>
    </row>
    <row r="7" spans="1:4" ht="18.75" x14ac:dyDescent="0.35">
      <c r="A7" s="1" t="s">
        <v>4</v>
      </c>
      <c r="B7">
        <v>29</v>
      </c>
      <c r="C7" t="s">
        <v>5</v>
      </c>
    </row>
    <row r="8" spans="1:4" ht="18.75" x14ac:dyDescent="0.35">
      <c r="A8" s="1" t="s">
        <v>8</v>
      </c>
      <c r="B8" s="2">
        <f>4*0.96*0.0000000567*B5^3/B7</f>
        <v>0.22627420636039938</v>
      </c>
      <c r="C8" t="s">
        <v>9</v>
      </c>
    </row>
    <row r="9" spans="1:4" ht="17.25" x14ac:dyDescent="0.25">
      <c r="A9" s="1" t="s">
        <v>10</v>
      </c>
      <c r="B9">
        <v>2.5</v>
      </c>
      <c r="C9" t="s">
        <v>11</v>
      </c>
    </row>
    <row r="10" spans="1:4" x14ac:dyDescent="0.25">
      <c r="A10" s="1" t="s">
        <v>12</v>
      </c>
      <c r="B10">
        <v>0.3</v>
      </c>
      <c r="C10" t="s">
        <v>13</v>
      </c>
    </row>
    <row r="11" spans="1:4" ht="18" x14ac:dyDescent="0.35">
      <c r="A11" s="1" t="s">
        <v>14</v>
      </c>
      <c r="B11" s="2">
        <f>0.135*SQRT(B9/B10)</f>
        <v>0.38971143170299744</v>
      </c>
      <c r="D11" t="s">
        <v>31</v>
      </c>
    </row>
    <row r="12" spans="1:4" ht="18.75" x14ac:dyDescent="0.35">
      <c r="A12" s="1" t="s">
        <v>39</v>
      </c>
      <c r="B12" s="2">
        <v>60</v>
      </c>
      <c r="C12" t="s">
        <v>20</v>
      </c>
    </row>
    <row r="13" spans="1:4" ht="18.75" x14ac:dyDescent="0.35">
      <c r="A13" s="1" t="s">
        <v>40</v>
      </c>
      <c r="B13" s="2">
        <v>-40</v>
      </c>
      <c r="C13" t="s">
        <v>20</v>
      </c>
    </row>
    <row r="14" spans="1:4" ht="18.75" x14ac:dyDescent="0.35">
      <c r="A14" s="1" t="s">
        <v>41</v>
      </c>
      <c r="B14">
        <f>0.96*0.0000000567*((B12+273.2)^4+(B4+B13+273.2)^4)/2</f>
        <v>482.68822217731145</v>
      </c>
      <c r="C14" t="s">
        <v>3</v>
      </c>
      <c r="D14" t="s">
        <v>42</v>
      </c>
    </row>
    <row r="15" spans="1:4" ht="18.75" x14ac:dyDescent="0.35">
      <c r="A15" s="1" t="s">
        <v>43</v>
      </c>
      <c r="B15" s="2">
        <v>1000</v>
      </c>
      <c r="C15" t="s">
        <v>3</v>
      </c>
      <c r="D15" t="s">
        <v>44</v>
      </c>
    </row>
    <row r="16" spans="1:4" x14ac:dyDescent="0.25">
      <c r="A16" s="1" t="s">
        <v>45</v>
      </c>
      <c r="B16" s="2">
        <v>60</v>
      </c>
      <c r="C16" t="s">
        <v>46</v>
      </c>
    </row>
    <row r="17" spans="1:5" x14ac:dyDescent="0.25">
      <c r="A17" s="1" t="s">
        <v>48</v>
      </c>
      <c r="B17" s="2">
        <v>0.8</v>
      </c>
    </row>
    <row r="18" spans="1:5" ht="17.25" x14ac:dyDescent="0.25">
      <c r="A18" s="1" t="s">
        <v>47</v>
      </c>
      <c r="B18" s="2">
        <f>B15*B17*COS(B16/57.29)/2</f>
        <v>199.9634030482591</v>
      </c>
      <c r="C18" t="s">
        <v>3</v>
      </c>
      <c r="D18" t="s">
        <v>49</v>
      </c>
    </row>
    <row r="19" spans="1:5" ht="18.75" x14ac:dyDescent="0.35">
      <c r="A19" s="1" t="s">
        <v>50</v>
      </c>
      <c r="B19" s="2">
        <f>B14+B18</f>
        <v>682.65162522557057</v>
      </c>
      <c r="C19" t="s">
        <v>3</v>
      </c>
    </row>
    <row r="20" spans="1:5" ht="18.75" x14ac:dyDescent="0.35">
      <c r="A20" s="1" t="s">
        <v>15</v>
      </c>
      <c r="B20" s="3">
        <f>B19-B6</f>
        <v>172.13176083523751</v>
      </c>
      <c r="C20" t="s">
        <v>3</v>
      </c>
    </row>
    <row r="21" spans="1:5" ht="18.75" x14ac:dyDescent="0.35">
      <c r="A21" s="1" t="s">
        <v>16</v>
      </c>
      <c r="B21" s="4">
        <f>B7*(B8+B11)</f>
        <v>17.863583503838505</v>
      </c>
      <c r="C21" t="s">
        <v>7</v>
      </c>
    </row>
    <row r="22" spans="1:5" x14ac:dyDescent="0.25">
      <c r="A22" s="6" t="s">
        <v>17</v>
      </c>
      <c r="B22" s="4">
        <f>B20/B21</f>
        <v>9.635903165691813</v>
      </c>
      <c r="C22" t="s">
        <v>1</v>
      </c>
    </row>
    <row r="23" spans="1:5" ht="18.75" x14ac:dyDescent="0.35">
      <c r="A23" s="1" t="s">
        <v>19</v>
      </c>
      <c r="B23" s="4">
        <f>B4+B22</f>
        <v>47.635903165691815</v>
      </c>
      <c r="C23" t="s">
        <v>20</v>
      </c>
      <c r="D23" t="s">
        <v>29</v>
      </c>
    </row>
    <row r="24" spans="1:5" x14ac:dyDescent="0.25">
      <c r="D24" t="s">
        <v>30</v>
      </c>
    </row>
    <row r="25" spans="1:5" ht="18" x14ac:dyDescent="0.35">
      <c r="A25" t="s">
        <v>21</v>
      </c>
    </row>
    <row r="26" spans="1:5" ht="18.75" x14ac:dyDescent="0.35">
      <c r="A26" t="s">
        <v>22</v>
      </c>
      <c r="B26">
        <v>80</v>
      </c>
      <c r="C26" t="s">
        <v>20</v>
      </c>
      <c r="D26" t="s">
        <v>24</v>
      </c>
      <c r="E26" t="s">
        <v>32</v>
      </c>
    </row>
    <row r="27" spans="1:5" ht="18.75" x14ac:dyDescent="0.35">
      <c r="A27" t="s">
        <v>51</v>
      </c>
      <c r="B27" s="3">
        <f>B6+(B26-B4)/B21</f>
        <v>512.87101638573051</v>
      </c>
      <c r="C27" t="s">
        <v>3</v>
      </c>
    </row>
    <row r="28" spans="1:5" ht="18.75" x14ac:dyDescent="0.35">
      <c r="A28" t="s">
        <v>25</v>
      </c>
      <c r="B28">
        <v>70</v>
      </c>
      <c r="C28" t="s">
        <v>20</v>
      </c>
      <c r="D28" t="s">
        <v>26</v>
      </c>
    </row>
    <row r="29" spans="1:5" ht="18.75" x14ac:dyDescent="0.35">
      <c r="A29" t="s">
        <v>51</v>
      </c>
      <c r="B29" s="3">
        <f>B6+(B28-B4)/B21</f>
        <v>512.31121829158826</v>
      </c>
      <c r="C29" t="s">
        <v>3</v>
      </c>
      <c r="D29" t="s">
        <v>28</v>
      </c>
    </row>
    <row r="30" spans="1:5" x14ac:dyDescent="0.25">
      <c r="D30" t="s">
        <v>27</v>
      </c>
    </row>
    <row r="31" spans="1:5" ht="18" x14ac:dyDescent="0.35">
      <c r="A31" t="s">
        <v>34</v>
      </c>
    </row>
    <row r="32" spans="1:5" ht="18" x14ac:dyDescent="0.35">
      <c r="A32" t="s">
        <v>35</v>
      </c>
      <c r="B32" s="5" t="s">
        <v>17</v>
      </c>
      <c r="C32" t="s">
        <v>18</v>
      </c>
    </row>
    <row r="33" spans="1:4" x14ac:dyDescent="0.25">
      <c r="A33">
        <v>0</v>
      </c>
      <c r="B33" s="4">
        <f>(A33-B$6)/B$21</f>
        <v>-28.578804710747605</v>
      </c>
      <c r="C33" s="4">
        <f>B$4+B33</f>
        <v>9.4211952892523954</v>
      </c>
      <c r="D33" t="s">
        <v>33</v>
      </c>
    </row>
    <row r="34" spans="1:4" x14ac:dyDescent="0.25">
      <c r="A34">
        <v>200</v>
      </c>
      <c r="B34" s="4">
        <f t="shared" ref="B34:B37" si="0">(A34-B$6)/B$21</f>
        <v>-17.382842827902302</v>
      </c>
      <c r="C34" s="4">
        <f t="shared" ref="C34:C37" si="1">B$4+B34</f>
        <v>20.617157172097698</v>
      </c>
    </row>
    <row r="35" spans="1:4" x14ac:dyDescent="0.25">
      <c r="A35">
        <v>400</v>
      </c>
      <c r="B35" s="4">
        <f t="shared" si="0"/>
        <v>-6.1868809450570028</v>
      </c>
      <c r="C35" s="4">
        <f t="shared" si="1"/>
        <v>31.813119054942998</v>
      </c>
    </row>
    <row r="36" spans="1:4" x14ac:dyDescent="0.25">
      <c r="A36">
        <v>600</v>
      </c>
      <c r="B36" s="4">
        <f t="shared" si="0"/>
        <v>5.0090809377882977</v>
      </c>
      <c r="C36" s="4">
        <f t="shared" si="1"/>
        <v>43.009080937788298</v>
      </c>
    </row>
    <row r="37" spans="1:4" x14ac:dyDescent="0.25">
      <c r="A37">
        <v>800</v>
      </c>
      <c r="B37" s="4">
        <f t="shared" si="0"/>
        <v>16.205042820633597</v>
      </c>
      <c r="C37" s="4">
        <f t="shared" si="1"/>
        <v>54.205042820633594</v>
      </c>
      <c r="D37" t="s">
        <v>36</v>
      </c>
    </row>
    <row r="38" spans="1:4" ht="18.75" x14ac:dyDescent="0.35">
      <c r="D3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Gutschick</dc:creator>
  <cp:lastModifiedBy>Vincent Gutschick</cp:lastModifiedBy>
  <dcterms:created xsi:type="dcterms:W3CDTF">2020-07-09T02:29:29Z</dcterms:created>
  <dcterms:modified xsi:type="dcterms:W3CDTF">2020-07-10T21:27:51Z</dcterms:modified>
</cp:coreProperties>
</file>